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definedNames>
    <definedName name="a">Hoja1!$C$4</definedName>
    <definedName name="b">Hoja1!$C$5</definedName>
    <definedName name="Izz">Hoja1!$C$6</definedName>
    <definedName name="L">Hoja1!$C$2</definedName>
    <definedName name="m_total">Hoja1!$C$7</definedName>
    <definedName name="X">Hoja1!$C$3</definedName>
  </definedNames>
  <calcPr calcId="144525"/>
</workbook>
</file>

<file path=xl/calcChain.xml><?xml version="1.0" encoding="utf-8"?>
<calcChain xmlns="http://schemas.openxmlformats.org/spreadsheetml/2006/main">
  <c r="J14" i="1" l="1"/>
  <c r="J13" i="1"/>
  <c r="J15" i="1"/>
  <c r="J16" i="1"/>
  <c r="J17" i="1"/>
  <c r="J18" i="1"/>
  <c r="J19" i="1"/>
  <c r="J20" i="1"/>
  <c r="J21" i="1"/>
  <c r="J22" i="1"/>
  <c r="J23" i="1"/>
  <c r="J24" i="1"/>
  <c r="J25" i="1"/>
  <c r="J12" i="1"/>
  <c r="E19" i="1"/>
  <c r="E18" i="1"/>
  <c r="E21" i="1"/>
  <c r="E24" i="1" s="1"/>
  <c r="H24" i="1" s="1"/>
  <c r="I24" i="1" s="1"/>
  <c r="E20" i="1"/>
  <c r="H13" i="1"/>
  <c r="H14" i="1"/>
  <c r="H15" i="1"/>
  <c r="H16" i="1"/>
  <c r="H17" i="1"/>
  <c r="H18" i="1"/>
  <c r="I18" i="1" s="1"/>
  <c r="H19" i="1"/>
  <c r="I19" i="1" s="1"/>
  <c r="H20" i="1"/>
  <c r="I20" i="1" s="1"/>
  <c r="H22" i="1"/>
  <c r="I22" i="1" s="1"/>
  <c r="H23" i="1"/>
  <c r="H25" i="1"/>
  <c r="I25" i="1" s="1"/>
  <c r="H12" i="1"/>
  <c r="I12" i="1" s="1"/>
  <c r="I13" i="1"/>
  <c r="I14" i="1"/>
  <c r="I15" i="1"/>
  <c r="I16" i="1"/>
  <c r="I17" i="1"/>
  <c r="I23" i="1"/>
  <c r="C26" i="1"/>
  <c r="C7" i="1" s="1"/>
  <c r="J26" i="1" l="1"/>
  <c r="H21" i="1"/>
  <c r="I21" i="1" s="1"/>
  <c r="I26" i="1" s="1"/>
  <c r="C4" i="1" s="1"/>
  <c r="C5" i="1" l="1"/>
  <c r="C8" i="1" s="1"/>
  <c r="F12" i="1"/>
  <c r="G12" i="1" s="1"/>
  <c r="F13" i="1"/>
  <c r="G13" i="1" s="1"/>
  <c r="F15" i="1"/>
  <c r="G15" i="1" s="1"/>
  <c r="F17" i="1"/>
  <c r="G17" i="1" s="1"/>
  <c r="F19" i="1"/>
  <c r="G19" i="1" s="1"/>
  <c r="F21" i="1"/>
  <c r="G21" i="1" s="1"/>
  <c r="F23" i="1"/>
  <c r="G23" i="1" s="1"/>
  <c r="F25" i="1"/>
  <c r="G25" i="1" s="1"/>
  <c r="F14" i="1"/>
  <c r="G14" i="1" s="1"/>
  <c r="F16" i="1"/>
  <c r="G16" i="1" s="1"/>
  <c r="F18" i="1"/>
  <c r="G18" i="1" s="1"/>
  <c r="F20" i="1"/>
  <c r="G20" i="1" s="1"/>
  <c r="F22" i="1"/>
  <c r="G22" i="1" s="1"/>
  <c r="F24" i="1"/>
  <c r="G24" i="1" s="1"/>
  <c r="G26" i="1" l="1"/>
  <c r="C6" i="1" s="1"/>
  <c r="C9" i="1" s="1"/>
</calcChain>
</file>

<file path=xl/sharedStrings.xml><?xml version="1.0" encoding="utf-8"?>
<sst xmlns="http://schemas.openxmlformats.org/spreadsheetml/2006/main" count="46" uniqueCount="37">
  <si>
    <t>component</t>
  </si>
  <si>
    <t>mass, m</t>
  </si>
  <si>
    <t>Inertia, I</t>
  </si>
  <si>
    <t>position to datum</t>
  </si>
  <si>
    <t>position to CG</t>
  </si>
  <si>
    <t>mK^2+I</t>
  </si>
  <si>
    <t>engine+gearbox</t>
  </si>
  <si>
    <t>(kgm^2)</t>
  </si>
  <si>
    <t>(m)</t>
  </si>
  <si>
    <t>(kg)</t>
  </si>
  <si>
    <t>Wheelbase, L</t>
  </si>
  <si>
    <t>offset, X</t>
  </si>
  <si>
    <t>chassis</t>
  </si>
  <si>
    <t>battery</t>
  </si>
  <si>
    <t>fuel tank+50%fuel</t>
  </si>
  <si>
    <t>exhaust+cat</t>
  </si>
  <si>
    <t>seats</t>
  </si>
  <si>
    <t>driver</t>
  </si>
  <si>
    <t>bits'n bobs</t>
  </si>
  <si>
    <t>front susp+tyres</t>
  </si>
  <si>
    <t>rear susp+tyres</t>
  </si>
  <si>
    <t>ballast F</t>
  </si>
  <si>
    <t>ballast R</t>
  </si>
  <si>
    <t>Diff</t>
  </si>
  <si>
    <t>position_to_front_axle</t>
  </si>
  <si>
    <t>front axle to CG, a</t>
  </si>
  <si>
    <t>rear axle to CG, b</t>
  </si>
  <si>
    <t>total</t>
  </si>
  <si>
    <t>inercia total, Izz</t>
  </si>
  <si>
    <t>massa, m</t>
  </si>
  <si>
    <t>k_component check</t>
  </si>
  <si>
    <t>weight %front</t>
  </si>
  <si>
    <t>D.I.</t>
  </si>
  <si>
    <t>(%)</t>
  </si>
  <si>
    <t>-</t>
  </si>
  <si>
    <t>car body</t>
  </si>
  <si>
    <t>www.motorsport-formation.com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</si>
</sst>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4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8" xfId="0" applyFont="1" applyBorder="1"/>
    <xf numFmtId="0" fontId="0" fillId="0" borderId="0" xfId="0" applyAlignment="1">
      <alignment horizontal="left"/>
    </xf>
    <xf numFmtId="0" fontId="4" fillId="0" borderId="0" xfId="0" applyFont="1" applyBorder="1"/>
    <xf numFmtId="164" fontId="0" fillId="0" borderId="0" xfId="0" applyNumberFormat="1"/>
    <xf numFmtId="164" fontId="5" fillId="0" borderId="0" xfId="0" applyNumberFormat="1" applyFont="1"/>
    <xf numFmtId="0" fontId="5" fillId="2" borderId="11" xfId="0" applyFont="1" applyFill="1" applyBorder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356838</xdr:colOff>
      <xdr:row>0</xdr:row>
      <xdr:rowOff>390525</xdr:rowOff>
    </xdr:from>
    <xdr:to>
      <xdr:col>5</xdr:col>
      <xdr:colOff>647699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5838" y="390525"/>
          <a:ext cx="1414811" cy="1400175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0</xdr:row>
      <xdr:rowOff>287613</xdr:rowOff>
    </xdr:from>
    <xdr:to>
      <xdr:col>7</xdr:col>
      <xdr:colOff>1312541</xdr:colOff>
      <xdr:row>7</xdr:row>
      <xdr:rowOff>45067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287613"/>
          <a:ext cx="1817366" cy="1776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torsport-form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topLeftCell="B1" workbookViewId="0">
      <selection activeCell="I6" sqref="I6"/>
    </sheetView>
  </sheetViews>
  <sheetFormatPr defaultColWidth="11.42578125" defaultRowHeight="15" x14ac:dyDescent="0.25"/>
  <cols>
    <col min="2" max="2" width="17.140625" bestFit="1" customWidth="1"/>
    <col min="5" max="5" width="16.85546875" bestFit="1" customWidth="1"/>
    <col min="6" max="6" width="13.42578125" bestFit="1" customWidth="1"/>
    <col min="8" max="8" width="21.7109375" bestFit="1" customWidth="1"/>
  </cols>
  <sheetData>
    <row r="1" spans="2:10" ht="69" customHeight="1" x14ac:dyDescent="0.25"/>
    <row r="2" spans="2:10" x14ac:dyDescent="0.25">
      <c r="B2" t="s">
        <v>10</v>
      </c>
      <c r="C2" s="5">
        <v>2.4</v>
      </c>
      <c r="D2" t="s">
        <v>8</v>
      </c>
    </row>
    <row r="3" spans="2:10" x14ac:dyDescent="0.25">
      <c r="B3" t="s">
        <v>11</v>
      </c>
      <c r="C3" s="6">
        <v>0.2</v>
      </c>
      <c r="D3" t="s">
        <v>8</v>
      </c>
    </row>
    <row r="4" spans="2:10" x14ac:dyDescent="0.25">
      <c r="B4" t="s">
        <v>25</v>
      </c>
      <c r="C4">
        <f>I26/m_total</f>
        <v>1.188421052631579</v>
      </c>
      <c r="D4" t="s">
        <v>8</v>
      </c>
    </row>
    <row r="5" spans="2:10" x14ac:dyDescent="0.25">
      <c r="B5" t="s">
        <v>26</v>
      </c>
      <c r="C5">
        <f>L-a</f>
        <v>1.2115789473684209</v>
      </c>
      <c r="D5" t="s">
        <v>8</v>
      </c>
      <c r="I5" s="27" t="s">
        <v>36</v>
      </c>
    </row>
    <row r="6" spans="2:10" x14ac:dyDescent="0.25">
      <c r="B6" t="s">
        <v>28</v>
      </c>
      <c r="C6" s="24">
        <f>G26</f>
        <v>1194.4426315789472</v>
      </c>
      <c r="D6" t="s">
        <v>7</v>
      </c>
    </row>
    <row r="7" spans="2:10" x14ac:dyDescent="0.25">
      <c r="B7" t="s">
        <v>29</v>
      </c>
      <c r="C7">
        <f>C26</f>
        <v>950</v>
      </c>
      <c r="D7" t="s">
        <v>9</v>
      </c>
    </row>
    <row r="8" spans="2:10" ht="15.75" thickBot="1" x14ac:dyDescent="0.3">
      <c r="B8" t="s">
        <v>31</v>
      </c>
      <c r="C8" s="25">
        <f>b/L*100</f>
        <v>50.482456140350877</v>
      </c>
      <c r="D8" t="s">
        <v>33</v>
      </c>
    </row>
    <row r="9" spans="2:10" ht="15.75" thickBot="1" x14ac:dyDescent="0.3">
      <c r="B9" t="s">
        <v>32</v>
      </c>
      <c r="C9" s="26">
        <f>(Izz/m_total)/(a*b)</f>
        <v>0.87321187953018087</v>
      </c>
      <c r="D9" t="s">
        <v>34</v>
      </c>
    </row>
    <row r="10" spans="2:10" x14ac:dyDescent="0.25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24</v>
      </c>
    </row>
    <row r="11" spans="2:10" x14ac:dyDescent="0.25">
      <c r="B11" s="2" t="s">
        <v>0</v>
      </c>
      <c r="C11" s="4" t="s">
        <v>9</v>
      </c>
      <c r="D11" s="4" t="s">
        <v>7</v>
      </c>
      <c r="E11" s="4" t="s">
        <v>8</v>
      </c>
      <c r="F11" s="4" t="s">
        <v>8</v>
      </c>
      <c r="G11" s="4" t="s">
        <v>7</v>
      </c>
      <c r="H11" s="4" t="s">
        <v>8</v>
      </c>
      <c r="J11" s="22" t="s">
        <v>30</v>
      </c>
    </row>
    <row r="12" spans="2:10" x14ac:dyDescent="0.25">
      <c r="B12" s="3" t="s">
        <v>6</v>
      </c>
      <c r="C12" s="19">
        <v>200</v>
      </c>
      <c r="D12" s="16">
        <v>12</v>
      </c>
      <c r="E12" s="16">
        <v>0.5</v>
      </c>
      <c r="F12" s="7">
        <f t="shared" ref="F12:F25" si="0">a-H12</f>
        <v>0.888421052631579</v>
      </c>
      <c r="G12" s="8">
        <f>C12*F12^2+D12</f>
        <v>169.85839335180057</v>
      </c>
      <c r="H12" s="9">
        <f t="shared" ref="H12:H25" si="1">E12-X</f>
        <v>0.3</v>
      </c>
      <c r="I12">
        <f>H12*C12</f>
        <v>60</v>
      </c>
      <c r="J12">
        <f>(D12/C12)^0.5</f>
        <v>0.2449489742783178</v>
      </c>
    </row>
    <row r="13" spans="2:10" x14ac:dyDescent="0.25">
      <c r="B13" t="s">
        <v>12</v>
      </c>
      <c r="C13" s="20">
        <v>100</v>
      </c>
      <c r="D13" s="17">
        <v>90</v>
      </c>
      <c r="E13" s="17">
        <v>1.5</v>
      </c>
      <c r="F13" s="10">
        <f t="shared" si="0"/>
        <v>-0.111578947368421</v>
      </c>
      <c r="G13" s="11">
        <f t="shared" ref="G13:G25" si="2">C13*F13^2+D13</f>
        <v>91.244986149584491</v>
      </c>
      <c r="H13" s="12">
        <f t="shared" si="1"/>
        <v>1.3</v>
      </c>
      <c r="I13">
        <f t="shared" ref="I13:I25" si="3">H13*C13</f>
        <v>130</v>
      </c>
      <c r="J13">
        <f t="shared" ref="J13:J26" si="4">(D13/C13)^0.5</f>
        <v>0.94868329805051377</v>
      </c>
    </row>
    <row r="14" spans="2:10" x14ac:dyDescent="0.25">
      <c r="B14" t="s">
        <v>13</v>
      </c>
      <c r="C14" s="20">
        <v>10</v>
      </c>
      <c r="D14" s="17">
        <v>7.0000000000000007E-2</v>
      </c>
      <c r="E14" s="17">
        <v>2.7</v>
      </c>
      <c r="F14" s="10">
        <f t="shared" si="0"/>
        <v>-1.311578947368421</v>
      </c>
      <c r="G14" s="11">
        <f t="shared" si="2"/>
        <v>17.272393351800552</v>
      </c>
      <c r="H14" s="12">
        <f t="shared" si="1"/>
        <v>2.5</v>
      </c>
      <c r="I14">
        <f t="shared" si="3"/>
        <v>25</v>
      </c>
      <c r="J14">
        <f>(D14/C14)^0.5</f>
        <v>8.3666002653407567E-2</v>
      </c>
    </row>
    <row r="15" spans="2:10" x14ac:dyDescent="0.25">
      <c r="B15" t="s">
        <v>14</v>
      </c>
      <c r="C15" s="20">
        <v>30</v>
      </c>
      <c r="D15" s="17">
        <v>2</v>
      </c>
      <c r="E15" s="17">
        <v>2.6</v>
      </c>
      <c r="F15" s="10">
        <f t="shared" si="0"/>
        <v>-1.2115789473684209</v>
      </c>
      <c r="G15" s="11">
        <f t="shared" si="2"/>
        <v>46.037706371191128</v>
      </c>
      <c r="H15" s="12">
        <f t="shared" si="1"/>
        <v>2.4</v>
      </c>
      <c r="I15">
        <f t="shared" si="3"/>
        <v>72</v>
      </c>
      <c r="J15">
        <f t="shared" si="4"/>
        <v>0.2581988897471611</v>
      </c>
    </row>
    <row r="16" spans="2:10" x14ac:dyDescent="0.25">
      <c r="B16" t="s">
        <v>15</v>
      </c>
      <c r="C16" s="20">
        <v>10</v>
      </c>
      <c r="D16" s="17">
        <v>3.5</v>
      </c>
      <c r="E16" s="17">
        <v>2.7</v>
      </c>
      <c r="F16" s="10">
        <f t="shared" si="0"/>
        <v>-1.311578947368421</v>
      </c>
      <c r="G16" s="11">
        <f t="shared" si="2"/>
        <v>20.702393351800552</v>
      </c>
      <c r="H16" s="12">
        <f t="shared" si="1"/>
        <v>2.5</v>
      </c>
      <c r="I16">
        <f t="shared" si="3"/>
        <v>25</v>
      </c>
      <c r="J16">
        <f t="shared" si="4"/>
        <v>0.59160797830996159</v>
      </c>
    </row>
    <row r="17" spans="2:10" x14ac:dyDescent="0.25">
      <c r="B17" t="s">
        <v>16</v>
      </c>
      <c r="C17" s="20">
        <v>20</v>
      </c>
      <c r="D17" s="17">
        <v>2</v>
      </c>
      <c r="E17" s="17">
        <v>2.2000000000000002</v>
      </c>
      <c r="F17" s="10">
        <f t="shared" si="0"/>
        <v>-0.81157894736842096</v>
      </c>
      <c r="G17" s="11">
        <f t="shared" si="2"/>
        <v>15.173207756232683</v>
      </c>
      <c r="H17" s="12">
        <f t="shared" si="1"/>
        <v>2</v>
      </c>
      <c r="I17">
        <f t="shared" si="3"/>
        <v>40</v>
      </c>
      <c r="J17">
        <f t="shared" si="4"/>
        <v>0.31622776601683794</v>
      </c>
    </row>
    <row r="18" spans="2:10" x14ac:dyDescent="0.25">
      <c r="B18" t="s">
        <v>17</v>
      </c>
      <c r="C18" s="20">
        <v>80</v>
      </c>
      <c r="D18" s="17">
        <v>7</v>
      </c>
      <c r="E18" s="23">
        <f>E17</f>
        <v>2.2000000000000002</v>
      </c>
      <c r="F18" s="10">
        <f t="shared" si="0"/>
        <v>-0.81157894736842096</v>
      </c>
      <c r="G18" s="11">
        <f t="shared" si="2"/>
        <v>59.692831024930733</v>
      </c>
      <c r="H18" s="12">
        <f t="shared" si="1"/>
        <v>2</v>
      </c>
      <c r="I18">
        <f t="shared" si="3"/>
        <v>160</v>
      </c>
      <c r="J18">
        <f t="shared" si="4"/>
        <v>0.2958039891549808</v>
      </c>
    </row>
    <row r="19" spans="2:10" x14ac:dyDescent="0.25">
      <c r="B19" t="s">
        <v>18</v>
      </c>
      <c r="C19" s="20">
        <v>50</v>
      </c>
      <c r="D19" s="17">
        <v>35</v>
      </c>
      <c r="E19" s="23">
        <f>E13</f>
        <v>1.5</v>
      </c>
      <c r="F19" s="10">
        <f t="shared" si="0"/>
        <v>-0.111578947368421</v>
      </c>
      <c r="G19" s="11">
        <f t="shared" si="2"/>
        <v>35.622493074792246</v>
      </c>
      <c r="H19" s="12">
        <f t="shared" si="1"/>
        <v>1.3</v>
      </c>
      <c r="I19">
        <f t="shared" si="3"/>
        <v>65</v>
      </c>
      <c r="J19">
        <f t="shared" si="4"/>
        <v>0.83666002653407556</v>
      </c>
    </row>
    <row r="20" spans="2:10" x14ac:dyDescent="0.25">
      <c r="B20" t="s">
        <v>19</v>
      </c>
      <c r="C20" s="20">
        <v>80</v>
      </c>
      <c r="D20" s="17">
        <v>20</v>
      </c>
      <c r="E20" s="23">
        <f>X</f>
        <v>0.2</v>
      </c>
      <c r="F20" s="10">
        <f t="shared" si="0"/>
        <v>1.188421052631579</v>
      </c>
      <c r="G20" s="11">
        <f t="shared" si="2"/>
        <v>132.98756786703603</v>
      </c>
      <c r="H20" s="12">
        <f t="shared" si="1"/>
        <v>0</v>
      </c>
      <c r="I20">
        <f t="shared" si="3"/>
        <v>0</v>
      </c>
      <c r="J20">
        <f t="shared" si="4"/>
        <v>0.5</v>
      </c>
    </row>
    <row r="21" spans="2:10" x14ac:dyDescent="0.25">
      <c r="B21" t="s">
        <v>20</v>
      </c>
      <c r="C21" s="20">
        <v>80</v>
      </c>
      <c r="D21" s="17">
        <v>20</v>
      </c>
      <c r="E21" s="23">
        <f>X+L</f>
        <v>2.6</v>
      </c>
      <c r="F21" s="10">
        <f t="shared" si="0"/>
        <v>-1.2115789473684209</v>
      </c>
      <c r="G21" s="11">
        <f t="shared" si="2"/>
        <v>137.43388365650966</v>
      </c>
      <c r="H21" s="12">
        <f t="shared" si="1"/>
        <v>2.4</v>
      </c>
      <c r="I21">
        <f t="shared" si="3"/>
        <v>192</v>
      </c>
      <c r="J21">
        <f t="shared" si="4"/>
        <v>0.5</v>
      </c>
    </row>
    <row r="22" spans="2:10" x14ac:dyDescent="0.25">
      <c r="B22" t="s">
        <v>21</v>
      </c>
      <c r="C22" s="20">
        <v>30</v>
      </c>
      <c r="D22" s="17">
        <v>2</v>
      </c>
      <c r="E22" s="17">
        <v>0</v>
      </c>
      <c r="F22" s="10">
        <f t="shared" si="0"/>
        <v>1.388421052631579</v>
      </c>
      <c r="G22" s="11">
        <f t="shared" si="2"/>
        <v>59.831390581717457</v>
      </c>
      <c r="H22" s="12">
        <f t="shared" si="1"/>
        <v>-0.2</v>
      </c>
      <c r="I22">
        <f t="shared" si="3"/>
        <v>-6</v>
      </c>
      <c r="J22">
        <f t="shared" si="4"/>
        <v>0.2581988897471611</v>
      </c>
    </row>
    <row r="23" spans="2:10" x14ac:dyDescent="0.25">
      <c r="B23" t="s">
        <v>22</v>
      </c>
      <c r="C23" s="20">
        <v>30</v>
      </c>
      <c r="D23" s="17">
        <v>2</v>
      </c>
      <c r="E23" s="17">
        <v>2</v>
      </c>
      <c r="F23" s="10">
        <f t="shared" si="0"/>
        <v>-0.611578947368421</v>
      </c>
      <c r="G23" s="11">
        <f t="shared" si="2"/>
        <v>13.220864265927975</v>
      </c>
      <c r="H23" s="12">
        <f t="shared" si="1"/>
        <v>1.8</v>
      </c>
      <c r="I23">
        <f t="shared" si="3"/>
        <v>54</v>
      </c>
      <c r="J23">
        <f t="shared" si="4"/>
        <v>0.2581988897471611</v>
      </c>
    </row>
    <row r="24" spans="2:10" x14ac:dyDescent="0.25">
      <c r="B24" t="s">
        <v>23</v>
      </c>
      <c r="C24" s="20">
        <v>30</v>
      </c>
      <c r="D24" s="17">
        <v>1.3</v>
      </c>
      <c r="E24" s="23">
        <f>E21</f>
        <v>2.6</v>
      </c>
      <c r="F24" s="10">
        <f t="shared" si="0"/>
        <v>-1.2115789473684209</v>
      </c>
      <c r="G24" s="11">
        <f t="shared" si="2"/>
        <v>45.337706371191125</v>
      </c>
      <c r="H24" s="12">
        <f t="shared" si="1"/>
        <v>2.4</v>
      </c>
      <c r="I24">
        <f t="shared" si="3"/>
        <v>72</v>
      </c>
      <c r="J24">
        <f t="shared" si="4"/>
        <v>0.20816659994661327</v>
      </c>
    </row>
    <row r="25" spans="2:10" x14ac:dyDescent="0.25">
      <c r="B25" t="s">
        <v>35</v>
      </c>
      <c r="C25" s="21">
        <v>200</v>
      </c>
      <c r="D25" s="18">
        <v>350</v>
      </c>
      <c r="E25" s="18">
        <v>1.4</v>
      </c>
      <c r="F25" s="13">
        <f t="shared" si="0"/>
        <v>-1.1578947368420911E-2</v>
      </c>
      <c r="G25" s="14">
        <f t="shared" si="2"/>
        <v>350.02681440443212</v>
      </c>
      <c r="H25" s="15">
        <f t="shared" si="1"/>
        <v>1.2</v>
      </c>
      <c r="I25">
        <f t="shared" si="3"/>
        <v>240</v>
      </c>
      <c r="J25">
        <f t="shared" si="4"/>
        <v>1.3228756555322954</v>
      </c>
    </row>
    <row r="26" spans="2:10" x14ac:dyDescent="0.25">
      <c r="B26" s="1" t="s">
        <v>27</v>
      </c>
      <c r="C26">
        <f>SUM(C12:C25)</f>
        <v>950</v>
      </c>
      <c r="G26">
        <f>SUM(G12:G25)</f>
        <v>1194.4426315789472</v>
      </c>
      <c r="I26">
        <f>SUM(I12:I25)</f>
        <v>1129</v>
      </c>
      <c r="J26">
        <f t="shared" si="4"/>
        <v>0</v>
      </c>
    </row>
  </sheetData>
  <hyperlinks>
    <hyperlink ref="I5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Hoja1</vt:lpstr>
      <vt:lpstr>Hoja2</vt:lpstr>
      <vt:lpstr>Hoja3</vt:lpstr>
      <vt:lpstr>a</vt:lpstr>
      <vt:lpstr>b</vt:lpstr>
      <vt:lpstr>Izz</vt:lpstr>
      <vt:lpstr>L</vt:lpstr>
      <vt:lpstr>m_total</vt:lpstr>
      <vt:lpstr>X</vt:lpstr>
    </vt:vector>
  </TitlesOfParts>
  <Company>Sunred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TIMOTEO BRIET BLANES</dc:creator>
  <cp:lastModifiedBy>tim</cp:lastModifiedBy>
  <dcterms:created xsi:type="dcterms:W3CDTF">2009-12-01T18:06:19Z</dcterms:created>
  <dcterms:modified xsi:type="dcterms:W3CDTF">2022-08-09T08:41:28Z</dcterms:modified>
</cp:coreProperties>
</file>